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B14" s="1"/>
  <c r="B15" s="1"/>
  <c r="G5"/>
  <c r="G13" s="1"/>
  <c r="E5"/>
  <c r="B5"/>
  <c r="G4"/>
  <c r="E4"/>
  <c r="B4"/>
  <c r="A1"/>
  <c r="H10" l="1"/>
  <c r="H6"/>
  <c r="G15"/>
  <c r="H8"/>
  <c r="H4"/>
  <c r="H15" s="1"/>
  <c r="H13"/>
  <c r="H9"/>
  <c r="H5"/>
  <c r="H7"/>
  <c r="H11"/>
  <c r="E13"/>
  <c r="E15" l="1"/>
  <c r="F10"/>
  <c r="F6"/>
  <c r="F11"/>
  <c r="F7"/>
  <c r="F8"/>
  <c r="F4"/>
  <c r="F5"/>
  <c r="F9"/>
  <c r="F15" l="1"/>
  <c r="F13"/>
</calcChain>
</file>

<file path=xl/sharedStrings.xml><?xml version="1.0" encoding="utf-8"?>
<sst xmlns="http://schemas.openxmlformats.org/spreadsheetml/2006/main" count="37" uniqueCount="34">
  <si>
    <t>截止本月底止累計數</t>
  </si>
  <si>
    <t>105年03月份學校午餐費收支結算表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</si>
  <si>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</si>
  <si>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</si>
  <si>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</si>
  <si>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</si>
  <si>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</si>
  <si>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</si>
  <si>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</si>
  <si>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</si>
  <si>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</si>
  <si>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25 人
      教職員 13  人                                             
      替代役 0 人
      全免及減收學生午餐費8人
      合 計38人 共25460元
三、免收減收午餐費
       （1）全免及減收學生午餐費
             計 8  人5360元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</si>
  <si>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</si>
  <si>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</si>
  <si>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</si>
  <si>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</si>
  <si>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</si>
  <si>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</si>
  <si>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</si>
  <si>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</si>
  <si>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</si>
  <si>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廚工104年1月廚工勞保自付額差額</t>
    <phoneticPr fontId="4" type="noConversion"/>
  </si>
  <si>
    <t>燃料費(水電)</t>
    <phoneticPr fontId="4" type="noConversion"/>
  </si>
  <si>
    <t>其他(轉陳春一校友獎助學金專戶07094310入午餐專戶)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</si>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</sst>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vertical="center"/>
    </xf>
    <xf numFmtId="10" fontId="5" fillId="0" borderId="1" xfId="3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@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 xml:space="preserve">   嘉義縣嘉義縣大林鎮排路國民小學</v>
          </cell>
        </row>
      </sheetData>
      <sheetData sheetId="18">
        <row r="4">
          <cell r="P4">
            <v>35368</v>
          </cell>
        </row>
        <row r="48">
          <cell r="G48">
            <v>3326</v>
          </cell>
          <cell r="H48">
            <v>14529</v>
          </cell>
          <cell r="I48">
            <v>0</v>
          </cell>
          <cell r="J48">
            <v>1286</v>
          </cell>
          <cell r="K48">
            <v>20228</v>
          </cell>
          <cell r="L48">
            <v>2920</v>
          </cell>
          <cell r="M48">
            <v>4490</v>
          </cell>
          <cell r="N48">
            <v>366</v>
          </cell>
        </row>
        <row r="49">
          <cell r="G49">
            <v>32246</v>
          </cell>
          <cell r="H49">
            <v>101127</v>
          </cell>
          <cell r="I49">
            <v>2413</v>
          </cell>
          <cell r="J49">
            <v>9213</v>
          </cell>
          <cell r="K49">
            <v>132951</v>
          </cell>
          <cell r="L49">
            <v>19520</v>
          </cell>
          <cell r="M49">
            <v>7190</v>
          </cell>
          <cell r="N49">
            <v>11456</v>
          </cell>
          <cell r="P49">
            <v>33683</v>
          </cell>
        </row>
        <row r="52">
          <cell r="F52">
            <v>25460</v>
          </cell>
          <cell r="K52">
            <v>20000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G10" sqref="G10"/>
    </sheetView>
  </sheetViews>
  <sheetFormatPr defaultRowHeight="16.2"/>
  <cols>
    <col min="1" max="1" width="13.88671875" style="1" customWidth="1"/>
    <col min="2" max="2" width="12.6640625" style="9" customWidth="1"/>
    <col min="3" max="3" width="42.33203125" style="1" customWidth="1"/>
    <col min="4" max="4" width="14.88671875" style="1" customWidth="1"/>
    <col min="5" max="5" width="13.6640625" style="9" customWidth="1"/>
    <col min="6" max="6" width="12.6640625" style="1" customWidth="1"/>
    <col min="7" max="7" width="13.21875" style="9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5.2" thickBot="1">
      <c r="A1" s="15" t="str">
        <f>'[1]02結算'!A1:C1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8"/>
      <c r="C2" s="19"/>
      <c r="D2" s="20" t="s">
        <v>3</v>
      </c>
      <c r="E2" s="18"/>
      <c r="F2" s="19"/>
      <c r="G2" s="20" t="s">
        <v>0</v>
      </c>
      <c r="H2" s="21"/>
    </row>
    <row r="3" spans="1:8" ht="25.95" customHeight="1">
      <c r="A3" s="22" t="s">
        <v>4</v>
      </c>
      <c r="B3" s="2" t="s">
        <v>5</v>
      </c>
      <c r="C3" s="10" t="s">
        <v>6</v>
      </c>
      <c r="D3" s="10" t="s">
        <v>7</v>
      </c>
      <c r="E3" s="2" t="s">
        <v>8</v>
      </c>
      <c r="F3" s="10" t="s">
        <v>9</v>
      </c>
      <c r="G3" s="2" t="s">
        <v>8</v>
      </c>
      <c r="H3" s="23" t="s">
        <v>9</v>
      </c>
    </row>
    <row r="4" spans="1:8" ht="25.95" customHeight="1">
      <c r="A4" s="10" t="s">
        <v>10</v>
      </c>
      <c r="B4" s="3">
        <f>'[1]03分類帳'!P4</f>
        <v>35368</v>
      </c>
      <c r="C4" s="13" t="s">
        <v>11</v>
      </c>
      <c r="D4" s="10" t="s">
        <v>12</v>
      </c>
      <c r="E4" s="3">
        <f>'[1]03分類帳'!G48</f>
        <v>3326</v>
      </c>
      <c r="F4" s="4">
        <f>E4/E13</f>
        <v>7.0548308410223776E-2</v>
      </c>
      <c r="G4" s="3">
        <f>'[1]03分類帳'!G49</f>
        <v>32246</v>
      </c>
      <c r="H4" s="4">
        <f>G4/(G13-G8)</f>
        <v>0.17604891764256272</v>
      </c>
    </row>
    <row r="5" spans="1:8" ht="25.95" customHeight="1">
      <c r="A5" s="10" t="s">
        <v>13</v>
      </c>
      <c r="B5" s="3">
        <f>'[1]03分類帳'!F52</f>
        <v>25460</v>
      </c>
      <c r="C5" s="14"/>
      <c r="D5" s="10" t="s">
        <v>14</v>
      </c>
      <c r="E5" s="3">
        <f>'[1]03分類帳'!H48</f>
        <v>14529</v>
      </c>
      <c r="F5" s="4">
        <f>E5/E13</f>
        <v>0.30817690104995227</v>
      </c>
      <c r="G5" s="3">
        <f>'[1]03分類帳'!H49</f>
        <v>101127</v>
      </c>
      <c r="H5" s="4">
        <f>G5/(G13-G8)</f>
        <v>0.55210875440176888</v>
      </c>
    </row>
    <row r="6" spans="1:8" ht="29.4" customHeight="1">
      <c r="A6" s="5" t="s">
        <v>15</v>
      </c>
      <c r="B6" s="3">
        <f>'[1]03分類帳'!G52</f>
        <v>0</v>
      </c>
      <c r="C6" s="14"/>
      <c r="D6" s="10" t="s">
        <v>16</v>
      </c>
      <c r="E6" s="3">
        <f>'[1]03分類帳'!I48</f>
        <v>0</v>
      </c>
      <c r="F6" s="4">
        <f>E6/E13</f>
        <v>0</v>
      </c>
      <c r="G6" s="3">
        <f>'[1]03分類帳'!I49</f>
        <v>2413</v>
      </c>
      <c r="H6" s="4">
        <f>G6/(G13-G8)</f>
        <v>1.3173914230338766E-2</v>
      </c>
    </row>
    <row r="7" spans="1:8" ht="31.2" customHeight="1">
      <c r="A7" s="6" t="s">
        <v>17</v>
      </c>
      <c r="B7" s="3">
        <f>'[1]03分類帳'!H52</f>
        <v>0</v>
      </c>
      <c r="C7" s="14"/>
      <c r="D7" s="10" t="s">
        <v>18</v>
      </c>
      <c r="E7" s="3">
        <f>'[1]03分類帳'!J48</f>
        <v>1286</v>
      </c>
      <c r="F7" s="4">
        <f>E7/E13</f>
        <v>2.7277547990242866E-2</v>
      </c>
      <c r="G7" s="3">
        <f>'[1]03分類帳'!J49</f>
        <v>9213</v>
      </c>
      <c r="H7" s="4">
        <f>G7/(G13-G8)</f>
        <v>5.0298910818114814E-2</v>
      </c>
    </row>
    <row r="8" spans="1:8" ht="31.2" customHeight="1">
      <c r="A8" s="6" t="s">
        <v>19</v>
      </c>
      <c r="B8" s="3">
        <f>'[1]03分類帳'!I52</f>
        <v>0</v>
      </c>
      <c r="C8" s="14"/>
      <c r="D8" s="10" t="s">
        <v>20</v>
      </c>
      <c r="E8" s="3">
        <f>'[1]03分類帳'!K48</f>
        <v>20228</v>
      </c>
      <c r="F8" s="4">
        <f>E8/E13</f>
        <v>0.42905928518400677</v>
      </c>
      <c r="G8" s="3">
        <f>'[1]03分類帳'!K49</f>
        <v>132951</v>
      </c>
      <c r="H8" s="4">
        <f>G8/(G13-G8)</f>
        <v>0.72585373843256085</v>
      </c>
    </row>
    <row r="9" spans="1:8" ht="32.4" customHeight="1">
      <c r="A9" s="24" t="s">
        <v>21</v>
      </c>
      <c r="B9" s="3">
        <f>'[1]03分類帳'!J52</f>
        <v>0</v>
      </c>
      <c r="C9" s="14"/>
      <c r="D9" s="10" t="s">
        <v>22</v>
      </c>
      <c r="E9" s="3">
        <f>'[1]03分類帳'!L48</f>
        <v>2920</v>
      </c>
      <c r="F9" s="4">
        <f>E9/E13</f>
        <v>6.193657864036483E-2</v>
      </c>
      <c r="G9" s="3">
        <f>'[1]03分類帳'!L49</f>
        <v>19520</v>
      </c>
      <c r="H9" s="4">
        <f>G9/(G13-G8)</f>
        <v>0.10657057844020419</v>
      </c>
    </row>
    <row r="10" spans="1:8" ht="40.799999999999997" customHeight="1">
      <c r="A10" s="24" t="s">
        <v>23</v>
      </c>
      <c r="B10" s="3">
        <f>'[1]03分類帳'!K52</f>
        <v>20000</v>
      </c>
      <c r="C10" s="14"/>
      <c r="D10" s="10" t="s">
        <v>24</v>
      </c>
      <c r="E10" s="3">
        <f>'[1]03分類帳'!M48</f>
        <v>4490</v>
      </c>
      <c r="F10" s="4">
        <f>E10/E13</f>
        <v>9.5238095238095233E-2</v>
      </c>
      <c r="G10" s="3">
        <f>'[1]03分類帳'!M49</f>
        <v>7190</v>
      </c>
      <c r="H10" s="4">
        <f>G10/(G13-G8)</f>
        <v>3.9254224333251438E-2</v>
      </c>
    </row>
    <row r="11" spans="1:8" ht="24" customHeight="1">
      <c r="A11" s="7"/>
      <c r="B11" s="3">
        <f>'[1]03分類帳'!L52</f>
        <v>0</v>
      </c>
      <c r="C11" s="14"/>
      <c r="D11" s="10" t="s">
        <v>25</v>
      </c>
      <c r="E11" s="3">
        <f>'[1]03分類帳'!N48</f>
        <v>366</v>
      </c>
      <c r="F11" s="4">
        <f>E11/E13</f>
        <v>7.7632834871142224E-3</v>
      </c>
      <c r="G11" s="3">
        <f>'[1]03分類帳'!N49</f>
        <v>11456</v>
      </c>
      <c r="H11" s="4">
        <f>G11/(G13-G8)</f>
        <v>6.2544700133759179E-2</v>
      </c>
    </row>
    <row r="12" spans="1:8" ht="20.399999999999999" customHeight="1">
      <c r="A12" s="10"/>
      <c r="B12" s="3">
        <f>'[1]03分類帳'!M52</f>
        <v>0</v>
      </c>
      <c r="C12" s="11" t="s">
        <v>26</v>
      </c>
      <c r="D12" s="7"/>
      <c r="E12" s="3"/>
      <c r="F12" s="4"/>
      <c r="G12" s="3"/>
      <c r="H12" s="4"/>
    </row>
    <row r="13" spans="1:8" ht="33" customHeight="1">
      <c r="A13" s="22"/>
      <c r="B13" s="3">
        <f>'[1]03分類帳'!N52</f>
        <v>0</v>
      </c>
      <c r="C13" s="11"/>
      <c r="D13" s="10" t="s">
        <v>27</v>
      </c>
      <c r="E13" s="3">
        <f>SUM(E4:E12)</f>
        <v>47145</v>
      </c>
      <c r="F13" s="4">
        <f>SUM(F4:F11)</f>
        <v>1</v>
      </c>
      <c r="G13" s="3">
        <f>SUM(G4:G12)</f>
        <v>316116</v>
      </c>
      <c r="H13" s="4">
        <f>(G13-G8)/(G13-G8)</f>
        <v>1</v>
      </c>
    </row>
    <row r="14" spans="1:8" ht="32.4" customHeight="1">
      <c r="A14" s="22" t="s">
        <v>28</v>
      </c>
      <c r="B14" s="3">
        <f>SUM(B5:B13)</f>
        <v>45460</v>
      </c>
      <c r="C14" s="11"/>
      <c r="D14" s="10" t="s">
        <v>29</v>
      </c>
      <c r="E14" s="3">
        <f>'[1]03分類帳'!P49</f>
        <v>33683</v>
      </c>
      <c r="F14" s="4"/>
      <c r="G14" s="3">
        <f>E14</f>
        <v>33683</v>
      </c>
      <c r="H14" s="4"/>
    </row>
    <row r="15" spans="1:8" ht="33" customHeight="1">
      <c r="A15" s="22" t="s">
        <v>30</v>
      </c>
      <c r="B15" s="3">
        <f>B14+B4</f>
        <v>80828</v>
      </c>
      <c r="C15" s="12"/>
      <c r="D15" s="10" t="s">
        <v>30</v>
      </c>
      <c r="E15" s="3">
        <f>E13+E14</f>
        <v>80828</v>
      </c>
      <c r="F15" s="8">
        <f>SUM(F4:F11)</f>
        <v>1</v>
      </c>
      <c r="G15" s="3">
        <f>G13+G14</f>
        <v>349799</v>
      </c>
      <c r="H15" s="8">
        <f>SUM(H4:H11)</f>
        <v>1.7258537384325607</v>
      </c>
    </row>
    <row r="16" spans="1:8" ht="67.2" customHeight="1" thickBot="1">
      <c r="A16" s="25" t="s">
        <v>31</v>
      </c>
      <c r="B16" s="26" t="s">
        <v>32</v>
      </c>
      <c r="C16" s="27"/>
      <c r="D16" s="27"/>
      <c r="E16" s="27"/>
      <c r="F16" s="27"/>
      <c r="G16" s="27"/>
      <c r="H16" s="28"/>
    </row>
    <row r="17" spans="1:8" ht="27.6" customHeight="1">
      <c r="A17" s="29" t="s">
        <v>33</v>
      </c>
      <c r="B17" s="29"/>
      <c r="C17" s="29"/>
      <c r="D17" s="29"/>
      <c r="E17" s="29"/>
      <c r="F17" s="29"/>
      <c r="G17" s="29"/>
      <c r="H17" s="2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2016-04-06T03:56:11Z</dcterms:modified>
</cp:coreProperties>
</file>